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5" yWindow="210" windowWidth="14340" windowHeight="8085"/>
  </bookViews>
  <sheets>
    <sheet name="01.10.2016  " sheetId="6" r:id="rId1"/>
  </sheets>
  <calcPr calcId="145621"/>
</workbook>
</file>

<file path=xl/calcChain.xml><?xml version="1.0" encoding="utf-8"?>
<calcChain xmlns="http://schemas.openxmlformats.org/spreadsheetml/2006/main">
  <c r="B19" i="6" l="1"/>
  <c r="B13" i="6" l="1"/>
  <c r="B10" i="6"/>
  <c r="B7" i="6"/>
  <c r="B6" i="6"/>
  <c r="B5" i="6"/>
  <c r="B4" i="6"/>
  <c r="G19" i="6"/>
  <c r="D19" i="6"/>
  <c r="F18" i="6"/>
  <c r="F20" i="6" s="1"/>
  <c r="C18" i="6"/>
  <c r="C20" i="6" s="1"/>
  <c r="E17" i="6"/>
  <c r="E16" i="6"/>
  <c r="E15" i="6"/>
  <c r="E14" i="6"/>
  <c r="G13" i="6"/>
  <c r="D13" i="6"/>
  <c r="E12" i="6"/>
  <c r="E11" i="6"/>
  <c r="G10" i="6"/>
  <c r="D10" i="6"/>
  <c r="G9" i="6"/>
  <c r="B9" i="6"/>
  <c r="D9" i="6" s="1"/>
  <c r="G8" i="6"/>
  <c r="B8" i="6"/>
  <c r="D8" i="6" s="1"/>
  <c r="G7" i="6"/>
  <c r="D7" i="6"/>
  <c r="G6" i="6"/>
  <c r="D6" i="6"/>
  <c r="G5" i="6"/>
  <c r="D5" i="6"/>
  <c r="G4" i="6"/>
  <c r="D4" i="6"/>
  <c r="G20" i="6" l="1"/>
  <c r="E4" i="6"/>
  <c r="E5" i="6"/>
  <c r="E6" i="6"/>
  <c r="E7" i="6"/>
  <c r="E8" i="6"/>
  <c r="E9" i="6"/>
  <c r="E10" i="6"/>
  <c r="E13" i="6"/>
  <c r="B18" i="6"/>
  <c r="E18" i="6" s="1"/>
  <c r="E19" i="6"/>
  <c r="G18" i="6"/>
  <c r="B20" i="6" l="1"/>
  <c r="D18" i="6"/>
  <c r="D20" i="6" l="1"/>
  <c r="E20" i="6"/>
</calcChain>
</file>

<file path=xl/sharedStrings.xml><?xml version="1.0" encoding="utf-8"?>
<sst xmlns="http://schemas.openxmlformats.org/spreadsheetml/2006/main" count="29" uniqueCount="29">
  <si>
    <t>тыс.руб.</t>
  </si>
  <si>
    <t xml:space="preserve">Наименование показателя </t>
  </si>
  <si>
    <t xml:space="preserve">     % выполнения</t>
  </si>
  <si>
    <t>Сумма перевыполнения /   невыполнения</t>
  </si>
  <si>
    <t>План 2016 г.</t>
  </si>
  <si>
    <t>% выполн. к годовому плану</t>
  </si>
  <si>
    <r>
      <rPr>
        <b/>
        <sz val="14"/>
        <rFont val="Arial Cyr"/>
        <charset val="204"/>
      </rPr>
      <t>Аренда имущества</t>
    </r>
    <r>
      <rPr>
        <b/>
        <sz val="12"/>
        <rFont val="Arial Cyr"/>
        <charset val="204"/>
      </rPr>
      <t xml:space="preserve">             </t>
    </r>
    <r>
      <rPr>
        <b/>
        <sz val="9"/>
        <rFont val="Arial Cyr"/>
        <charset val="204"/>
      </rPr>
      <t xml:space="preserve"> </t>
    </r>
    <r>
      <rPr>
        <sz val="9"/>
        <rFont val="Arial Cyr"/>
        <charset val="204"/>
      </rPr>
      <t>41011105074040000120</t>
    </r>
  </si>
  <si>
    <r>
      <t xml:space="preserve">Аренда  зем.участков </t>
    </r>
    <r>
      <rPr>
        <sz val="9"/>
        <rFont val="Arial Cyr"/>
        <charset val="204"/>
      </rPr>
      <t>41011105012040000120 / 24011105012040000120</t>
    </r>
  </si>
  <si>
    <r>
      <t xml:space="preserve">Аренда зем. участков муниципальн. собствен.                    </t>
    </r>
    <r>
      <rPr>
        <b/>
        <sz val="9"/>
        <rFont val="Arial Cyr"/>
        <charset val="204"/>
      </rPr>
      <t xml:space="preserve"> </t>
    </r>
    <r>
      <rPr>
        <sz val="9"/>
        <rFont val="Arial Cyr"/>
        <charset val="204"/>
      </rPr>
      <t>41011105024040000120</t>
    </r>
  </si>
  <si>
    <r>
      <t xml:space="preserve">Плата за размещение рекламных конструкций                           </t>
    </r>
    <r>
      <rPr>
        <sz val="9"/>
        <rFont val="Arial Cyr"/>
        <charset val="204"/>
      </rPr>
      <t>41011302994040000130/42711302994040000130</t>
    </r>
  </si>
  <si>
    <r>
      <t xml:space="preserve">Платежи от прибыли </t>
    </r>
    <r>
      <rPr>
        <sz val="9"/>
        <rFont val="Arial Cyr"/>
        <charset val="204"/>
      </rPr>
      <t>41011107014040000120</t>
    </r>
  </si>
  <si>
    <r>
      <t xml:space="preserve">Дивиденды                          </t>
    </r>
    <r>
      <rPr>
        <sz val="9"/>
        <rFont val="Arial Cyr"/>
        <charset val="204"/>
      </rPr>
      <t>41011101040040000120</t>
    </r>
  </si>
  <si>
    <r>
      <t xml:space="preserve">Продажа имущества   </t>
    </r>
    <r>
      <rPr>
        <sz val="9"/>
        <rFont val="Arial Cyr"/>
        <charset val="204"/>
      </rPr>
      <t>41011402043040000410</t>
    </r>
  </si>
  <si>
    <r>
      <t xml:space="preserve">Прочие поступления от использования имущества  </t>
    </r>
    <r>
      <rPr>
        <sz val="9"/>
        <rFont val="Arial Cyr"/>
        <charset val="204"/>
      </rPr>
      <t>41011109044040000120</t>
    </r>
  </si>
  <si>
    <r>
      <t xml:space="preserve">Продажа квартир </t>
    </r>
    <r>
      <rPr>
        <sz val="12"/>
        <rFont val="Arial Cyr"/>
        <charset val="204"/>
      </rPr>
      <t xml:space="preserve">              </t>
    </r>
    <r>
      <rPr>
        <sz val="9"/>
        <rFont val="Arial Cyr"/>
        <charset val="204"/>
      </rPr>
      <t>41011401040040000410</t>
    </r>
  </si>
  <si>
    <r>
      <t xml:space="preserve">Продажа земельных участков   </t>
    </r>
    <r>
      <rPr>
        <sz val="9"/>
        <rFont val="Arial Cyr"/>
        <charset val="204"/>
      </rPr>
      <t>41011406012040000430 /  24011406012040000430</t>
    </r>
  </si>
  <si>
    <r>
      <t xml:space="preserve">Госпошлина за выдачу разрешений на установку рекламных конструкций  </t>
    </r>
    <r>
      <rPr>
        <sz val="12"/>
        <rFont val="Arial Cyr"/>
        <charset val="204"/>
      </rPr>
      <t xml:space="preserve">                         </t>
    </r>
    <r>
      <rPr>
        <sz val="9"/>
        <rFont val="Arial Cyr"/>
        <charset val="204"/>
      </rPr>
      <t>41010807150011000110</t>
    </r>
  </si>
  <si>
    <r>
      <t xml:space="preserve">Прочие доходы от оказания платных услуг </t>
    </r>
    <r>
      <rPr>
        <b/>
        <sz val="9"/>
        <rFont val="Arial Cyr"/>
        <charset val="204"/>
      </rPr>
      <t xml:space="preserve">                         </t>
    </r>
    <r>
      <rPr>
        <sz val="9"/>
        <rFont val="Arial Cyr"/>
        <charset val="204"/>
      </rPr>
      <t>41011301994040000130</t>
    </r>
  </si>
  <si>
    <r>
      <t xml:space="preserve">Прочие неналоговые доходы    </t>
    </r>
    <r>
      <rPr>
        <sz val="9"/>
        <rFont val="Arial Cyr"/>
        <charset val="204"/>
      </rPr>
      <t>41011705040040000180</t>
    </r>
  </si>
  <si>
    <r>
      <t xml:space="preserve">Прочие поступления от денежных взысканий(штрафов) </t>
    </r>
    <r>
      <rPr>
        <b/>
        <sz val="9"/>
        <rFont val="Arial Cyr"/>
        <charset val="204"/>
      </rPr>
      <t xml:space="preserve"> </t>
    </r>
    <r>
      <rPr>
        <sz val="9"/>
        <rFont val="Arial Cyr"/>
        <charset val="204"/>
      </rPr>
      <t>41011690040040000140</t>
    </r>
  </si>
  <si>
    <t>Всего</t>
  </si>
  <si>
    <t>Земельный налог</t>
  </si>
  <si>
    <t xml:space="preserve">ВСЕГО </t>
  </si>
  <si>
    <r>
      <t xml:space="preserve">Показатели по плановым доходам  УМС </t>
    </r>
    <r>
      <rPr>
        <sz val="14"/>
        <rFont val="Arial Cyr"/>
        <charset val="204"/>
      </rPr>
      <t>по состоянию на 01.10.2016</t>
    </r>
  </si>
  <si>
    <t xml:space="preserve"> План на 01.10.2016</t>
  </si>
  <si>
    <t xml:space="preserve">Факт  на 01.10.2016                       </t>
  </si>
  <si>
    <t>Плата за размещение рекламных конструкций   в том числе  УМС 6933,5 тыс.руб.+ УАиГ 6651,8  тыс.руб.= 13585,3тыс.руб</t>
  </si>
  <si>
    <t>Аренда земельных участков в том числе  УМС 41221,6 тыс.руб.+ ДГИЗО 116831,2 тыс.руб.= 158052,8 тыс.руб</t>
  </si>
  <si>
    <t>Продажа земельных участков   в том числе  УМС 19504,1  тыс.руб.+ ДГИЗО 24055,3 тыс.руб.= 43559,4 тыс.руб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</si>
</sst>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sz val="12"/>
      <name val="Arial Narrow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sz val="10"/>
      <color theme="1"/>
      <name val="Arial Cyr"/>
      <charset val="204"/>
    </font>
    <font>
      <b/>
      <sz val="14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5" fillId="0" borderId="0" xfId="0" applyFont="1" applyAlignment="1">
      <alignment vertical="justify" wrapText="1" readingOrder="1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/>
    </xf>
    <xf numFmtId="165" fontId="6" fillId="3" borderId="2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165" fontId="6" fillId="2" borderId="2" xfId="0" applyNumberFormat="1" applyFont="1" applyFill="1" applyBorder="1" applyAlignment="1">
      <alignment horizontal="center"/>
    </xf>
    <xf numFmtId="4" fontId="6" fillId="3" borderId="2" xfId="0" applyNumberFormat="1" applyFont="1" applyFill="1" applyBorder="1" applyAlignment="1">
      <alignment horizontal="center"/>
    </xf>
    <xf numFmtId="165" fontId="6" fillId="4" borderId="2" xfId="0" applyNumberFormat="1" applyFont="1" applyFill="1" applyBorder="1" applyAlignment="1">
      <alignment horizontal="center"/>
    </xf>
    <xf numFmtId="4" fontId="10" fillId="4" borderId="0" xfId="0" applyNumberFormat="1" applyFont="1" applyFill="1"/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11" fillId="0" borderId="4" xfId="0" applyFont="1" applyBorder="1" applyAlignment="1">
      <alignment horizontal="left" vertical="center" wrapText="1" readingOrder="1"/>
    </xf>
    <xf numFmtId="0" fontId="11" fillId="0" borderId="0" xfId="0" applyFont="1" applyBorder="1" applyAlignment="1">
      <alignment horizontal="left" vertical="center" wrapText="1" readingOrder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zoomScale="90" zoomScaleNormal="90" workbookViewId="0">
      <selection activeCell="B35" sqref="B35"/>
    </sheetView>
  </sheetViews>
  <sheetFormatPr defaultRowHeight="12.75" x14ac:dyDescent="0.2"/>
  <cols>
    <col min="1" max="1" width="41.5703125" customWidth="1"/>
    <col min="2" max="2" width="30.28515625" customWidth="1"/>
    <col min="3" max="3" width="28.28515625" customWidth="1"/>
    <col min="4" max="4" width="24.42578125" customWidth="1"/>
    <col min="5" max="5" width="28.85546875" customWidth="1"/>
    <col min="6" max="6" width="27.7109375" customWidth="1"/>
    <col min="7" max="7" width="26.7109375" customWidth="1"/>
    <col min="8" max="8" width="12.28515625" customWidth="1"/>
  </cols>
  <sheetData>
    <row r="1" spans="1:7" ht="31.5" customHeight="1" x14ac:dyDescent="0.25">
      <c r="A1" s="16" t="s">
        <v>23</v>
      </c>
      <c r="B1" s="16"/>
      <c r="C1" s="16"/>
      <c r="D1" s="16"/>
      <c r="E1" s="16"/>
      <c r="F1" s="16"/>
      <c r="G1" s="16"/>
    </row>
    <row r="2" spans="1:7" ht="12" customHeight="1" x14ac:dyDescent="0.2">
      <c r="A2" s="17"/>
      <c r="B2" s="17"/>
      <c r="C2" s="17"/>
      <c r="D2" s="17"/>
      <c r="E2" s="17"/>
      <c r="F2" s="17"/>
      <c r="G2" t="s">
        <v>0</v>
      </c>
    </row>
    <row r="3" spans="1:7" ht="43.9" customHeight="1" x14ac:dyDescent="0.2">
      <c r="A3" s="2" t="s">
        <v>1</v>
      </c>
      <c r="B3" s="2" t="s">
        <v>24</v>
      </c>
      <c r="C3" s="3" t="s">
        <v>25</v>
      </c>
      <c r="D3" s="4" t="s">
        <v>2</v>
      </c>
      <c r="E3" s="4" t="s">
        <v>3</v>
      </c>
      <c r="F3" s="5" t="s">
        <v>4</v>
      </c>
      <c r="G3" s="2" t="s">
        <v>5</v>
      </c>
    </row>
    <row r="4" spans="1:7" ht="31.9" customHeight="1" x14ac:dyDescent="0.25">
      <c r="A4" s="6" t="s">
        <v>6</v>
      </c>
      <c r="B4" s="7">
        <f>58999+1862.7+1862.6+1862.6+1862.6</f>
        <v>66449.5</v>
      </c>
      <c r="C4" s="8">
        <v>69125.899999999994</v>
      </c>
      <c r="D4" s="7">
        <f>C4/B4*100</f>
        <v>104.02772029887358</v>
      </c>
      <c r="E4" s="7">
        <f>C4-B4</f>
        <v>2676.3999999999942</v>
      </c>
      <c r="F4" s="7">
        <v>92100</v>
      </c>
      <c r="G4" s="7">
        <f t="shared" ref="G4:G10" si="0">C4/F4*100</f>
        <v>75.055266015200857</v>
      </c>
    </row>
    <row r="5" spans="1:7" ht="47.45" customHeight="1" x14ac:dyDescent="0.25">
      <c r="A5" s="9" t="s">
        <v>7</v>
      </c>
      <c r="B5" s="10">
        <f>158528+4750+4750+4750+4750</f>
        <v>177528</v>
      </c>
      <c r="C5" s="11">
        <v>158052.79999999999</v>
      </c>
      <c r="D5" s="7">
        <f>C5/B5*100</f>
        <v>89.029786850524985</v>
      </c>
      <c r="E5" s="7">
        <f t="shared" ref="E5:E17" si="1">C5-B5</f>
        <v>-19475.200000000012</v>
      </c>
      <c r="F5" s="10">
        <v>254000</v>
      </c>
      <c r="G5" s="7">
        <f t="shared" si="0"/>
        <v>62.225511811023615</v>
      </c>
    </row>
    <row r="6" spans="1:7" ht="43.9" customHeight="1" x14ac:dyDescent="0.25">
      <c r="A6" s="9" t="s">
        <v>8</v>
      </c>
      <c r="B6" s="12">
        <f>3091+97+98+98+98</f>
        <v>3482</v>
      </c>
      <c r="C6" s="8">
        <v>2920.9</v>
      </c>
      <c r="D6" s="7">
        <f t="shared" ref="D6:D13" si="2">C6/B6*100</f>
        <v>83.885697874784597</v>
      </c>
      <c r="E6" s="7">
        <f t="shared" si="1"/>
        <v>-561.09999999999991</v>
      </c>
      <c r="F6" s="12">
        <v>4700</v>
      </c>
      <c r="G6" s="7">
        <f t="shared" si="0"/>
        <v>62.146808510638294</v>
      </c>
    </row>
    <row r="7" spans="1:7" ht="43.15" customHeight="1" x14ac:dyDescent="0.25">
      <c r="A7" s="6" t="s">
        <v>9</v>
      </c>
      <c r="B7" s="12">
        <f>12829.6+420.7+420.7+420.7+420.7</f>
        <v>14512.400000000003</v>
      </c>
      <c r="C7" s="8">
        <v>13585.3</v>
      </c>
      <c r="D7" s="7">
        <f t="shared" si="2"/>
        <v>93.611670020120698</v>
      </c>
      <c r="E7" s="7">
        <f t="shared" si="1"/>
        <v>-927.100000000004</v>
      </c>
      <c r="F7" s="12">
        <v>18428.099999999999</v>
      </c>
      <c r="G7" s="7">
        <f t="shared" si="0"/>
        <v>73.720568045539153</v>
      </c>
    </row>
    <row r="8" spans="1:7" ht="31.15" customHeight="1" x14ac:dyDescent="0.25">
      <c r="A8" s="6" t="s">
        <v>10</v>
      </c>
      <c r="B8" s="12">
        <f>7000</f>
        <v>7000</v>
      </c>
      <c r="C8" s="8">
        <v>7191.1</v>
      </c>
      <c r="D8" s="7">
        <f t="shared" si="2"/>
        <v>102.73</v>
      </c>
      <c r="E8" s="7">
        <f t="shared" si="1"/>
        <v>191.10000000000036</v>
      </c>
      <c r="F8" s="12">
        <v>9700</v>
      </c>
      <c r="G8" s="7">
        <f t="shared" si="0"/>
        <v>74.135051546391765</v>
      </c>
    </row>
    <row r="9" spans="1:7" ht="28.9" customHeight="1" x14ac:dyDescent="0.25">
      <c r="A9" s="6" t="s">
        <v>11</v>
      </c>
      <c r="B9" s="12">
        <f>1000+2000+1000</f>
        <v>4000</v>
      </c>
      <c r="C9" s="8">
        <v>1157.3</v>
      </c>
      <c r="D9" s="7">
        <f t="shared" si="2"/>
        <v>28.932500000000001</v>
      </c>
      <c r="E9" s="7">
        <f t="shared" si="1"/>
        <v>-2842.7</v>
      </c>
      <c r="F9" s="12">
        <v>10300</v>
      </c>
      <c r="G9" s="7">
        <f t="shared" si="0"/>
        <v>11.235922330097086</v>
      </c>
    </row>
    <row r="10" spans="1:7" ht="33.6" customHeight="1" x14ac:dyDescent="0.25">
      <c r="A10" s="6" t="s">
        <v>12</v>
      </c>
      <c r="B10" s="12">
        <f>131900+6250+6250+6250+6250</f>
        <v>156900</v>
      </c>
      <c r="C10" s="8">
        <v>153551.9</v>
      </c>
      <c r="D10" s="7">
        <f t="shared" si="2"/>
        <v>97.866093052899927</v>
      </c>
      <c r="E10" s="7">
        <f t="shared" si="1"/>
        <v>-3348.1000000000058</v>
      </c>
      <c r="F10" s="12">
        <v>275000</v>
      </c>
      <c r="G10" s="7">
        <f t="shared" si="0"/>
        <v>55.837054545454542</v>
      </c>
    </row>
    <row r="11" spans="1:7" ht="43.15" customHeight="1" x14ac:dyDescent="0.25">
      <c r="A11" s="6" t="s">
        <v>13</v>
      </c>
      <c r="B11" s="12">
        <v>0</v>
      </c>
      <c r="C11" s="8">
        <v>409.7</v>
      </c>
      <c r="D11" s="7">
        <v>0</v>
      </c>
      <c r="E11" s="7">
        <f t="shared" si="1"/>
        <v>409.7</v>
      </c>
      <c r="F11" s="12">
        <v>0</v>
      </c>
      <c r="G11" s="7">
        <v>0</v>
      </c>
    </row>
    <row r="12" spans="1:7" ht="31.9" customHeight="1" x14ac:dyDescent="0.25">
      <c r="A12" s="9" t="s">
        <v>14</v>
      </c>
      <c r="B12" s="12">
        <v>0</v>
      </c>
      <c r="C12" s="8">
        <v>608.29999999999995</v>
      </c>
      <c r="D12" s="7">
        <v>0</v>
      </c>
      <c r="E12" s="7">
        <f t="shared" si="1"/>
        <v>608.29999999999995</v>
      </c>
      <c r="F12" s="12">
        <v>0</v>
      </c>
      <c r="G12" s="7">
        <v>0</v>
      </c>
    </row>
    <row r="13" spans="1:7" ht="45" customHeight="1" x14ac:dyDescent="0.25">
      <c r="A13" s="6" t="s">
        <v>15</v>
      </c>
      <c r="B13" s="12">
        <f>36900+1250+1250+1250+1250</f>
        <v>41900</v>
      </c>
      <c r="C13" s="8">
        <v>43559.4</v>
      </c>
      <c r="D13" s="7">
        <f t="shared" si="2"/>
        <v>103.96038186157519</v>
      </c>
      <c r="E13" s="7">
        <f t="shared" si="1"/>
        <v>1659.4000000000015</v>
      </c>
      <c r="F13" s="12">
        <v>70000</v>
      </c>
      <c r="G13" s="7">
        <f>C13/F13*100</f>
        <v>62.227714285714285</v>
      </c>
    </row>
    <row r="14" spans="1:7" ht="62.45" customHeight="1" x14ac:dyDescent="0.25">
      <c r="A14" s="6" t="s">
        <v>16</v>
      </c>
      <c r="B14" s="12">
        <v>0</v>
      </c>
      <c r="C14" s="8">
        <v>200</v>
      </c>
      <c r="D14" s="7">
        <v>0</v>
      </c>
      <c r="E14" s="7">
        <f t="shared" si="1"/>
        <v>200</v>
      </c>
      <c r="F14" s="12">
        <v>0</v>
      </c>
      <c r="G14" s="7">
        <v>0</v>
      </c>
    </row>
    <row r="15" spans="1:7" ht="46.9" customHeight="1" x14ac:dyDescent="0.25">
      <c r="A15" s="6" t="s">
        <v>17</v>
      </c>
      <c r="B15" s="12">
        <v>0</v>
      </c>
      <c r="C15" s="8">
        <v>110.8</v>
      </c>
      <c r="D15" s="7">
        <v>0</v>
      </c>
      <c r="E15" s="7">
        <f t="shared" si="1"/>
        <v>110.8</v>
      </c>
      <c r="F15" s="12"/>
      <c r="G15" s="7">
        <v>0</v>
      </c>
    </row>
    <row r="16" spans="1:7" ht="33.6" customHeight="1" x14ac:dyDescent="0.25">
      <c r="A16" s="6" t="s">
        <v>18</v>
      </c>
      <c r="B16" s="12">
        <v>0</v>
      </c>
      <c r="C16" s="8"/>
      <c r="D16" s="7"/>
      <c r="E16" s="7">
        <f t="shared" si="1"/>
        <v>0</v>
      </c>
      <c r="F16" s="12">
        <v>0</v>
      </c>
      <c r="G16" s="7">
        <v>0</v>
      </c>
    </row>
    <row r="17" spans="1:8" ht="45" customHeight="1" x14ac:dyDescent="0.25">
      <c r="A17" s="6" t="s">
        <v>19</v>
      </c>
      <c r="B17" s="12">
        <v>0</v>
      </c>
      <c r="C17" s="8">
        <v>324.5</v>
      </c>
      <c r="D17" s="7">
        <v>0</v>
      </c>
      <c r="E17" s="7">
        <f t="shared" si="1"/>
        <v>324.5</v>
      </c>
      <c r="F17" s="12">
        <v>0</v>
      </c>
      <c r="G17" s="7"/>
    </row>
    <row r="18" spans="1:8" ht="22.9" customHeight="1" x14ac:dyDescent="0.25">
      <c r="A18" s="6" t="s">
        <v>20</v>
      </c>
      <c r="B18" s="13">
        <f>SUM(B4:B17)</f>
        <v>471771.9</v>
      </c>
      <c r="C18" s="8">
        <f>SUM(C4:C17)</f>
        <v>450797.89999999997</v>
      </c>
      <c r="D18" s="8">
        <f>C18/B18*100</f>
        <v>95.554207446437559</v>
      </c>
      <c r="E18" s="8">
        <f>C18-B18</f>
        <v>-20974.000000000058</v>
      </c>
      <c r="F18" s="8">
        <f>SUM(F4:F17)</f>
        <v>734228.1</v>
      </c>
      <c r="G18" s="8">
        <f>C18/F18*100</f>
        <v>61.397527553086015</v>
      </c>
    </row>
    <row r="19" spans="1:8" ht="27.6" customHeight="1" x14ac:dyDescent="0.25">
      <c r="A19" s="6" t="s">
        <v>21</v>
      </c>
      <c r="B19" s="7">
        <f>270057.9+2252.3+2250+2250+2250+1500</f>
        <v>280560.2</v>
      </c>
      <c r="C19" s="8">
        <v>282842</v>
      </c>
      <c r="D19" s="7">
        <f>C19/B19*100</f>
        <v>100.81330138772356</v>
      </c>
      <c r="E19" s="7">
        <f>C19-B19</f>
        <v>2281.7999999999884</v>
      </c>
      <c r="F19" s="14">
        <v>449486.3</v>
      </c>
      <c r="G19" s="7">
        <f>C19/F19*100</f>
        <v>62.92561085843996</v>
      </c>
      <c r="H19" s="15"/>
    </row>
    <row r="20" spans="1:8" ht="24" customHeight="1" x14ac:dyDescent="0.25">
      <c r="A20" s="6" t="s">
        <v>22</v>
      </c>
      <c r="B20" s="7">
        <f>SUM(B18:B19)</f>
        <v>752332.10000000009</v>
      </c>
      <c r="C20" s="8">
        <f>C18+C19</f>
        <v>733639.89999999991</v>
      </c>
      <c r="D20" s="7">
        <f>C20/B20*100</f>
        <v>97.515432346964843</v>
      </c>
      <c r="E20" s="7">
        <f>C20-B20</f>
        <v>-18692.200000000186</v>
      </c>
      <c r="F20" s="12">
        <f>SUM(F19+F18)</f>
        <v>1183714.3999999999</v>
      </c>
      <c r="G20" s="7">
        <f>C20/F20*100</f>
        <v>61.977779437337247</v>
      </c>
    </row>
    <row r="21" spans="1:8" ht="39" customHeight="1" x14ac:dyDescent="0.2">
      <c r="A21" s="18" t="s">
        <v>27</v>
      </c>
      <c r="B21" s="18"/>
      <c r="C21" s="18"/>
      <c r="D21" s="18"/>
      <c r="E21" s="18"/>
      <c r="F21" s="18"/>
      <c r="G21" s="18"/>
    </row>
    <row r="22" spans="1:8" ht="35.450000000000003" customHeight="1" x14ac:dyDescent="0.2">
      <c r="A22" s="19" t="s">
        <v>28</v>
      </c>
      <c r="B22" s="19"/>
      <c r="C22" s="19"/>
      <c r="D22" s="19"/>
      <c r="E22" s="19"/>
      <c r="F22" s="19"/>
      <c r="G22" s="19"/>
    </row>
    <row r="23" spans="1:8" ht="40.15" customHeight="1" x14ac:dyDescent="0.2">
      <c r="A23" s="19" t="s">
        <v>26</v>
      </c>
      <c r="B23" s="19"/>
      <c r="C23" s="19"/>
      <c r="D23" s="19"/>
      <c r="E23" s="19"/>
      <c r="F23" s="19"/>
      <c r="G23" s="19"/>
    </row>
    <row r="24" spans="1:8" ht="12.75" customHeight="1" x14ac:dyDescent="0.2">
      <c r="A24" s="1"/>
      <c r="B24" s="1"/>
      <c r="C24" s="1"/>
      <c r="D24" s="1"/>
      <c r="E24" s="1"/>
      <c r="F24" s="1"/>
    </row>
    <row r="25" spans="1:8" ht="12.75" customHeight="1" x14ac:dyDescent="0.2">
      <c r="A25" s="1"/>
      <c r="B25" s="1"/>
      <c r="C25" s="1"/>
      <c r="D25" s="1"/>
      <c r="E25" s="1"/>
      <c r="F25" s="1"/>
    </row>
    <row r="26" spans="1:8" ht="12.75" customHeight="1" x14ac:dyDescent="0.2">
      <c r="A26" s="1"/>
      <c r="B26" s="1"/>
      <c r="C26" s="1"/>
      <c r="D26" s="1"/>
      <c r="E26" s="1"/>
      <c r="F26" s="1"/>
    </row>
    <row r="27" spans="1:8" ht="12.75" customHeight="1" x14ac:dyDescent="0.2">
      <c r="A27" s="1"/>
      <c r="B27" s="1"/>
      <c r="C27" s="1"/>
      <c r="D27" s="1"/>
      <c r="E27" s="1"/>
      <c r="F27" s="1"/>
    </row>
    <row r="28" spans="1:8" ht="12.75" customHeight="1" x14ac:dyDescent="0.2">
      <c r="A28" s="1"/>
      <c r="B28" s="1"/>
      <c r="C28" s="1"/>
      <c r="D28" s="1"/>
      <c r="E28" s="1"/>
      <c r="F28" s="1"/>
    </row>
    <row r="29" spans="1:8" ht="12.75" customHeight="1" x14ac:dyDescent="0.2">
      <c r="A29" s="1"/>
      <c r="B29" s="1"/>
      <c r="C29" s="1"/>
      <c r="D29" s="1"/>
      <c r="E29" s="1"/>
      <c r="F29" s="1"/>
    </row>
    <row r="30" spans="1:8" ht="12.75" customHeight="1" x14ac:dyDescent="0.2">
      <c r="A30" s="1"/>
      <c r="B30" s="1"/>
      <c r="C30" s="1"/>
      <c r="D30" s="1"/>
      <c r="E30" s="1"/>
      <c r="F30" s="1"/>
    </row>
    <row r="31" spans="1:8" ht="12.75" customHeight="1" x14ac:dyDescent="0.2">
      <c r="A31" s="1"/>
      <c r="B31" s="1"/>
      <c r="C31" s="1"/>
      <c r="D31" s="1"/>
      <c r="E31" s="1"/>
      <c r="F31" s="1"/>
    </row>
    <row r="32" spans="1:8" ht="12.75" customHeight="1" x14ac:dyDescent="0.2">
      <c r="A32" s="1"/>
      <c r="B32" s="1"/>
      <c r="C32" s="1"/>
      <c r="D32" s="1"/>
      <c r="E32" s="1"/>
      <c r="F32" s="1"/>
    </row>
    <row r="33" spans="1:6" ht="12.75" customHeight="1" x14ac:dyDescent="0.2">
      <c r="A33" s="1"/>
      <c r="B33" s="1"/>
      <c r="C33" s="1"/>
      <c r="D33" s="1"/>
      <c r="E33" s="1"/>
      <c r="F33" s="1"/>
    </row>
    <row r="34" spans="1:6" ht="12.75" customHeight="1" x14ac:dyDescent="0.2">
      <c r="A34" s="1"/>
      <c r="B34" s="1"/>
      <c r="C34" s="1"/>
      <c r="D34" s="1"/>
      <c r="E34" s="1"/>
      <c r="F34" s="1"/>
    </row>
    <row r="35" spans="1:6" ht="12.75" customHeight="1" x14ac:dyDescent="0.2">
      <c r="A35" s="1"/>
      <c r="B35" s="1"/>
      <c r="C35" s="1"/>
      <c r="D35" s="1"/>
      <c r="E35" s="1"/>
      <c r="F35" s="1"/>
    </row>
    <row r="36" spans="1:6" ht="12.75" customHeight="1" x14ac:dyDescent="0.2">
      <c r="A36" s="1"/>
      <c r="B36" s="1"/>
      <c r="C36" s="1"/>
      <c r="D36" s="1"/>
      <c r="E36" s="1"/>
      <c r="F36" s="1"/>
    </row>
    <row r="37" spans="1:6" ht="12.75" customHeight="1" x14ac:dyDescent="0.2">
      <c r="A37" s="1"/>
      <c r="B37" s="1"/>
      <c r="C37" s="1"/>
      <c r="D37" s="1"/>
      <c r="E37" s="1"/>
      <c r="F37" s="1"/>
    </row>
    <row r="38" spans="1:6" ht="12.75" customHeight="1" x14ac:dyDescent="0.2">
      <c r="A38" s="1"/>
      <c r="B38" s="1"/>
      <c r="C38" s="1"/>
      <c r="D38" s="1"/>
      <c r="E38" s="1"/>
      <c r="F38" s="1"/>
    </row>
    <row r="39" spans="1:6" ht="12.75" customHeight="1" x14ac:dyDescent="0.2">
      <c r="A39" s="1"/>
      <c r="B39" s="1"/>
      <c r="C39" s="1"/>
      <c r="D39" s="1"/>
      <c r="E39" s="1"/>
      <c r="F39" s="1"/>
    </row>
    <row r="40" spans="1:6" ht="12.75" customHeight="1" x14ac:dyDescent="0.2">
      <c r="A40" s="1"/>
      <c r="B40" s="1"/>
      <c r="C40" s="1"/>
      <c r="D40" s="1"/>
      <c r="E40" s="1"/>
      <c r="F40" s="1"/>
    </row>
    <row r="41" spans="1:6" ht="12.75" customHeight="1" x14ac:dyDescent="0.2">
      <c r="A41" s="1"/>
      <c r="B41" s="1"/>
      <c r="C41" s="1"/>
      <c r="D41" s="1"/>
      <c r="E41" s="1"/>
      <c r="F41" s="1"/>
    </row>
    <row r="42" spans="1:6" ht="12.75" customHeight="1" x14ac:dyDescent="0.2">
      <c r="A42" s="1"/>
      <c r="B42" s="1"/>
      <c r="C42" s="1"/>
      <c r="D42" s="1"/>
      <c r="E42" s="1"/>
      <c r="F42" s="1"/>
    </row>
    <row r="43" spans="1:6" ht="12.75" customHeight="1" x14ac:dyDescent="0.2">
      <c r="A43" s="1"/>
      <c r="B43" s="1"/>
      <c r="C43" s="1"/>
      <c r="D43" s="1"/>
      <c r="E43" s="1"/>
      <c r="F43" s="1"/>
    </row>
    <row r="44" spans="1:6" ht="12.75" customHeight="1" x14ac:dyDescent="0.2">
      <c r="A44" s="1"/>
      <c r="B44" s="1"/>
      <c r="C44" s="1"/>
      <c r="D44" s="1"/>
      <c r="E44" s="1"/>
      <c r="F44" s="1"/>
    </row>
    <row r="45" spans="1:6" ht="12.75" customHeight="1" x14ac:dyDescent="0.2">
      <c r="A45" s="1"/>
      <c r="B45" s="1"/>
      <c r="C45" s="1"/>
      <c r="D45" s="1"/>
      <c r="E45" s="1"/>
      <c r="F45" s="1"/>
    </row>
    <row r="46" spans="1:6" ht="12.75" customHeight="1" x14ac:dyDescent="0.2">
      <c r="A46" s="1"/>
      <c r="B46" s="1"/>
      <c r="C46" s="1"/>
      <c r="D46" s="1"/>
      <c r="E46" s="1"/>
      <c r="F46" s="1"/>
    </row>
  </sheetData>
  <mergeCells count="5">
    <mergeCell ref="A1:G1"/>
    <mergeCell ref="A2:F2"/>
    <mergeCell ref="A21:G21"/>
    <mergeCell ref="A22:G22"/>
    <mergeCell ref="A23:G23"/>
  </mergeCells>
  <pageMargins left="0.39370078740157483" right="0" top="0.44" bottom="0" header="0.26" footer="0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01.10.2016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Chestnova</cp:lastModifiedBy>
  <cp:lastPrinted>2016-10-04T05:40:05Z</cp:lastPrinted>
  <dcterms:created xsi:type="dcterms:W3CDTF">2016-08-24T10:43:58Z</dcterms:created>
  <dcterms:modified xsi:type="dcterms:W3CDTF">2016-10-05T05:21:28Z</dcterms:modified>
</cp:coreProperties>
</file>